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35" yWindow="1380" windowWidth="29040" windowHeight="13650"/>
  </bookViews>
  <sheets>
    <sheet name="01.04.2022" sheetId="1" r:id="rId1"/>
  </sheets>
  <calcPr calcId="145621"/>
</workbook>
</file>

<file path=xl/calcChain.xml><?xml version="1.0" encoding="utf-8"?>
<calcChain xmlns="http://schemas.openxmlformats.org/spreadsheetml/2006/main">
  <c r="E37" i="1" l="1"/>
  <c r="F37" i="1"/>
  <c r="Q37" i="1"/>
  <c r="AA18" i="1"/>
  <c r="T18" i="1"/>
  <c r="Q8" i="1"/>
  <c r="Q18" i="1" l="1"/>
  <c r="V18" i="1"/>
  <c r="W18" i="1"/>
  <c r="F18" i="1"/>
  <c r="E18" i="1" s="1"/>
  <c r="P18" i="1"/>
  <c r="F8" i="1"/>
  <c r="AA8" i="1" l="1"/>
  <c r="Z18" i="1" l="1"/>
  <c r="P37" i="1" l="1"/>
  <c r="O37" i="1"/>
  <c r="N37" i="1"/>
  <c r="M37" i="1"/>
  <c r="L37" i="1"/>
  <c r="K37" i="1"/>
  <c r="J37" i="1"/>
  <c r="I37" i="1"/>
  <c r="H37" i="1"/>
  <c r="G37" i="1"/>
</calcChain>
</file>

<file path=xl/sharedStrings.xml><?xml version="1.0" encoding="utf-8"?>
<sst xmlns="http://schemas.openxmlformats.org/spreadsheetml/2006/main" count="99" uniqueCount="81">
  <si>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</si>
  <si>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№ п/п</t>
  </si>
  <si>
    <t>Наименование проекта, местонахождение, инициатор, юридический адрес</t>
  </si>
  <si>
    <t>Период реализации</t>
  </si>
  <si>
    <t>Мощность проекта</t>
  </si>
  <si>
    <t>Объем капитальных вложений, в т.ч. по источникам финансирования, млн. руб.</t>
  </si>
  <si>
    <t>Освоено денежных средств, млн. руб.</t>
  </si>
  <si>
    <t>Годовая добавленная стоимость при выходе на проектную мощность, млн.руб.</t>
  </si>
  <si>
    <t>Выручка от реализации продукции,работ услуг мил.руб.</t>
  </si>
  <si>
    <t>Бюджетная эффективность (налоговые поступления в бюджеты всех уровней) млн.руб.</t>
  </si>
  <si>
    <t>Экономический эффект(прибыль)мил.руб</t>
  </si>
  <si>
    <t>Количество создаваемых рабочих мест</t>
  </si>
  <si>
    <t>Создано рабочих мест</t>
  </si>
  <si>
    <t>среднемесячная з/плата работающих, руб.</t>
  </si>
  <si>
    <t>фонд оплата, мил. Руб.</t>
  </si>
  <si>
    <t>Срок окупаемости проекта (лет)</t>
  </si>
  <si>
    <t>Этап проработки проектных материалов</t>
  </si>
  <si>
    <t>Принадлежность проекта к КИП</t>
  </si>
  <si>
    <t>Принадлежность проекта к ГП/ФЦП</t>
  </si>
  <si>
    <t>Текущее состояние проекта</t>
  </si>
  <si>
    <t>Контакты</t>
  </si>
  <si>
    <t>всего</t>
  </si>
  <si>
    <t>по годам реализации проектов</t>
  </si>
  <si>
    <t>федеральный бюджет</t>
  </si>
  <si>
    <t>конс.бюджеты субъектов РФ</t>
  </si>
  <si>
    <t>гос.внебюдж. фонды РФ</t>
  </si>
  <si>
    <t>терр.гос.внебюдж.фонды</t>
  </si>
  <si>
    <t>инициатор</t>
  </si>
  <si>
    <t>Всего</t>
  </si>
  <si>
    <t>Федеральный бюджет</t>
  </si>
  <si>
    <t>Областной бюджет</t>
  </si>
  <si>
    <t>Местный бюджет</t>
  </si>
  <si>
    <t>на этапе строительства/реконструкции/др.</t>
  </si>
  <si>
    <t>на этапе эксплуатации</t>
  </si>
  <si>
    <t>бизнес-план/ТЭО</t>
  </si>
  <si>
    <t>проектно-сметная документация</t>
  </si>
  <si>
    <t>наличие положительного заключения гос.экспертизы ПСД</t>
  </si>
  <si>
    <t>предусмотрено</t>
  </si>
  <si>
    <t>профинансировано</t>
  </si>
  <si>
    <t>собственные</t>
  </si>
  <si>
    <t>заемные</t>
  </si>
  <si>
    <t>Добыча и переработка полезных ископаемых, включая уголь, черную и цветную металлургию</t>
  </si>
  <si>
    <t>1.1.</t>
  </si>
  <si>
    <t xml:space="preserve"> "Строительство Тайшетской Анодной Фабрики"
Местонахождение: 665023, Ирутская область, Тайшетский район, Старо-Акульшетское муниципальное образование, промплощадка.
Инициатор: ООО "ОК РУСАЛ Анодная Фабрика" (ОК РУСАЛ).
Юридический адрес: 665023, Иркутская область, Тайшетский район, с. Старый Акульшет, ул. Советская, д. 41</t>
  </si>
  <si>
    <t>2011-2023 (проектирование и строительство)</t>
  </si>
  <si>
    <t>158 тыс.тонн обожженных анодов в год (в рамках 1-го этапа строительства ТАФ),  242 тыс.тонн обожженных анодов в год (в рамках 2-го этапа строительства ТАФ) с выпуском 161 тыс. тонн прокаленного кокса в год (реализация).</t>
  </si>
  <si>
    <t>-</t>
  </si>
  <si>
    <t>2011-2016гг-0  2017г.-2416,2    2018г.-7979,6    2019г.-18098,2</t>
  </si>
  <si>
    <t>2011-2018гг.-0        2019г.-4408,64</t>
  </si>
  <si>
    <t>до 1100</t>
  </si>
  <si>
    <t>2015г-167154</t>
  </si>
  <si>
    <t>2015г.-34,1</t>
  </si>
  <si>
    <t>имеется</t>
  </si>
  <si>
    <t>нет</t>
  </si>
  <si>
    <t>Почтовый адрес:
665040, РФ, Иркутская область, Тайшетский район, село Старый Акульшет, ул. Советская, д. 41.
Генеральный директор ООО "ОК РУСАЛ Анодная Фабрика" Старцев Егор Александрович
E-mail:Egor.Startsev@rusal.com
Отв. исполнитель:
Директор ДПК ООО "ОК РУСАЛ Промтехразвитие" Вершинин Владимир Александрович
Тел: +7 981 165 06 44
E-mail: Vladimir.Vershinin@rusal.com</t>
  </si>
  <si>
    <t>2011-2015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</si>
  <si>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</si>
  <si>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</si>
  <si>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1.2.</t>
  </si>
  <si>
    <t>2006-2022гг.</t>
  </si>
  <si>
    <t>Объем производства аллюминия  428,5 тыс.тонн в год</t>
  </si>
  <si>
    <t>выплнено</t>
  </si>
  <si>
    <t>Получено положит.заключение ГУ "Главгосэкспертиза"</t>
  </si>
  <si>
    <t>Стратегия развития цветной металллургии России на 2014-2020 г.и на перспективу до 2030 года. Приказ Министерства промышленности и торговли № 839 от 05.05.2014 г.</t>
  </si>
  <si>
    <t>Генеральный директор ООО "РУСАЛ Тайшет" Волохов Игорь Николаевич Тел.: 8 (39563) 62-100</t>
  </si>
  <si>
    <t>выполнен</t>
  </si>
  <si>
    <t>Транспортный комплекс</t>
  </si>
  <si>
    <t>2.1</t>
  </si>
  <si>
    <t>начало реконструкции - 2011г.-2021г.</t>
  </si>
  <si>
    <t>распоряжением правительства Российской  Федерации от 17 июня 2008 г. №877-р, утверждена стратегия развития железнодорожного транспорта в Российской Федерации до 2030 г.</t>
  </si>
  <si>
    <t>г.Иркутск, ул.Карла Маркса, 7, 8(3952)644440, Парщиков Александр Викторович
Заместитель начальника дороги по корпоративному управлению и работе с органами власти</t>
  </si>
  <si>
    <t>2011-2014</t>
  </si>
  <si>
    <t>Осуществляется строительство основных и вспомогательных объектов ТаАЗ, мкр. Центральный в г. Тайшет.</t>
  </si>
  <si>
    <t xml:space="preserve"> имеется Получено положит.заключение ФАУ "Главгосэкспертиза России" на ПСД и результаты инженерных изысканий № 441-14/ГГЭ-9125/02 от 04.04.2014г.</t>
  </si>
  <si>
    <t>Строительство Тайшетского алюминиевого завода Иркутской области, ОК РУСАЛ; юр.адрес: 665023, Иркутская обл., Тайшетский р-он, 
с.Старый Акульшет, ул.Советская, д.41
Место реализации проекта: Иркутская область, Тайшетский р-он, Промплощадка Тайшетского алюминиевого завода</t>
  </si>
  <si>
    <t>2023-2027</t>
  </si>
  <si>
    <t xml:space="preserve"> Реализация второго и третьего, четвертого и пятого  этапов строительства</t>
  </si>
  <si>
    <t>Исп. Мельник Н.А.                           тел. 8 (39563) 3-99-68</t>
  </si>
  <si>
    <t>*Реконструкция станции Тайшет,  (Тайшет), инициатор ВСЖД филиал ОАО РДЖ, юр.адрес: г.Иркутск, ул.Карла Маркса, 7</t>
  </si>
  <si>
    <t xml:space="preserve"> Информация об инвестиционных проектах в  муниципальном образовании  "Тайшетский район"  по состоянию на 01 июля 2022 года</t>
  </si>
  <si>
    <t>* - информация по проекту "Реконструкция станции Тайшет" по состоянию на 01.04.2022г.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</si>
</sst>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textRotation="90" wrapText="1"/>
    </xf>
    <xf numFmtId="0" fontId="1" fillId="0" borderId="0" xfId="0" applyFont="1" applyFill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center" wrapText="1"/>
    </xf>
    <xf numFmtId="164" fontId="1" fillId="0" borderId="2" xfId="0" applyNumberFormat="1" applyFont="1" applyFill="1" applyBorder="1" applyAlignment="1">
      <alignment vertical="center" wrapText="1"/>
    </xf>
    <xf numFmtId="2" fontId="1" fillId="0" borderId="2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 wrapText="1"/>
    </xf>
    <xf numFmtId="3" fontId="8" fillId="0" borderId="2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vertical="top" wrapText="1"/>
    </xf>
    <xf numFmtId="0" fontId="0" fillId="0" borderId="2" xfId="0" applyFont="1" applyFill="1" applyBorder="1" applyAlignment="1"/>
    <xf numFmtId="0" fontId="1" fillId="0" borderId="2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vertical="center" wrapText="1"/>
    </xf>
    <xf numFmtId="164" fontId="1" fillId="0" borderId="6" xfId="0" applyNumberFormat="1" applyFont="1" applyFill="1" applyBorder="1" applyAlignment="1">
      <alignment horizontal="right" vertical="top" wrapText="1"/>
    </xf>
    <xf numFmtId="0" fontId="0" fillId="0" borderId="6" xfId="0" applyFont="1" applyFill="1" applyBorder="1" applyAlignment="1"/>
    <xf numFmtId="2" fontId="0" fillId="0" borderId="6" xfId="0" applyNumberFormat="1" applyFont="1" applyFill="1" applyBorder="1" applyAlignment="1"/>
    <xf numFmtId="3" fontId="8" fillId="0" borderId="6" xfId="0" applyNumberFormat="1" applyFont="1" applyFill="1" applyBorder="1" applyAlignment="1">
      <alignment vertical="center" wrapText="1"/>
    </xf>
    <xf numFmtId="4" fontId="1" fillId="0" borderId="6" xfId="0" applyNumberFormat="1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top" wrapText="1"/>
    </xf>
    <xf numFmtId="165" fontId="1" fillId="0" borderId="6" xfId="0" applyNumberFormat="1" applyFont="1" applyFill="1" applyBorder="1" applyAlignment="1">
      <alignment horizontal="center" vertical="top" wrapText="1"/>
    </xf>
    <xf numFmtId="3" fontId="8" fillId="0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 wrapText="1"/>
    </xf>
    <xf numFmtId="164" fontId="8" fillId="0" borderId="6" xfId="0" applyNumberFormat="1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vertical="top" wrapText="1"/>
    </xf>
    <xf numFmtId="164" fontId="1" fillId="0" borderId="2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2" fontId="1" fillId="0" borderId="2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vertical="center" wrapText="1"/>
    </xf>
    <xf numFmtId="1" fontId="1" fillId="0" borderId="2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0" fillId="0" borderId="5" xfId="0" applyNumberFormat="1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/>
    </xf>
    <xf numFmtId="0" fontId="1" fillId="0" borderId="6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vertical="center" wrapText="1"/>
    </xf>
    <xf numFmtId="164" fontId="8" fillId="0" borderId="2" xfId="0" applyNumberFormat="1" applyFont="1" applyFill="1" applyBorder="1" applyAlignment="1">
      <alignment vertical="center" wrapText="1"/>
    </xf>
    <xf numFmtId="165" fontId="1" fillId="0" borderId="2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9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/>
    </xf>
    <xf numFmtId="0" fontId="0" fillId="0" borderId="5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90" wrapText="1"/>
    </xf>
    <xf numFmtId="164" fontId="1" fillId="0" borderId="6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left" vertical="top" wrapText="1"/>
    </xf>
    <xf numFmtId="2" fontId="0" fillId="0" borderId="2" xfId="0" applyNumberForma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69"/>
  <sheetViews>
    <sheetView tabSelected="1" view="pageBreakPreview" topLeftCell="A85" zoomScale="75" zoomScaleNormal="75" zoomScaleSheetLayoutView="75" workbookViewId="0">
      <pane ySplit="300" activePane="bottomLeft"/>
      <selection activeCell="T76" sqref="T1:W1048576"/>
      <selection pane="bottomLeft" activeCell="B8" sqref="B8:B17"/>
    </sheetView>
  </sheetViews>
  <sheetFormatPr defaultColWidth="4.42578125" defaultRowHeight="15" x14ac:dyDescent="0.25"/>
  <cols>
    <col min="1" max="1" width="9.85546875" style="1" customWidth="1"/>
    <col min="2" max="2" width="18" style="2" customWidth="1"/>
    <col min="3" max="3" width="9.42578125" style="1" customWidth="1"/>
    <col min="4" max="4" width="13.28515625" style="1" customWidth="1"/>
    <col min="5" max="5" width="11.7109375" style="1" customWidth="1"/>
    <col min="6" max="6" width="11.85546875" style="1" customWidth="1"/>
    <col min="7" max="7" width="9" style="1" customWidth="1"/>
    <col min="8" max="8" width="7.140625" style="1" customWidth="1"/>
    <col min="9" max="9" width="5.28515625" style="1" customWidth="1"/>
    <col min="10" max="10" width="5.5703125" style="1" customWidth="1"/>
    <col min="11" max="11" width="10.140625" style="1" customWidth="1"/>
    <col min="12" max="12" width="5.42578125" style="1" customWidth="1"/>
    <col min="13" max="13" width="5.7109375" style="1" customWidth="1"/>
    <col min="14" max="14" width="5.42578125" style="1" customWidth="1"/>
    <col min="15" max="15" width="12" style="1" customWidth="1"/>
    <col min="16" max="16" width="11.5703125" style="1" customWidth="1"/>
    <col min="17" max="17" width="13.85546875" style="1" customWidth="1"/>
    <col min="18" max="18" width="10.7109375" style="1" customWidth="1"/>
    <col min="19" max="19" width="0.42578125" style="1" hidden="1" customWidth="1"/>
    <col min="20" max="20" width="13.42578125" style="1" customWidth="1"/>
    <col min="21" max="21" width="10.7109375" style="1" customWidth="1"/>
    <col min="22" max="22" width="9" style="1" customWidth="1"/>
    <col min="23" max="23" width="8" style="1" customWidth="1"/>
    <col min="24" max="24" width="5" style="1" hidden="1" customWidth="1"/>
    <col min="25" max="25" width="6.5703125" style="1" customWidth="1"/>
    <col min="26" max="26" width="8.140625" style="1" customWidth="1"/>
    <col min="27" max="27" width="8.42578125" style="1" customWidth="1"/>
    <col min="28" max="29" width="0.28515625" style="1" hidden="1" customWidth="1"/>
    <col min="30" max="30" width="0.7109375" style="1" hidden="1" customWidth="1"/>
    <col min="31" max="31" width="6.85546875" style="1" customWidth="1"/>
    <col min="32" max="32" width="6.7109375" style="1" customWidth="1"/>
    <col min="33" max="33" width="12.140625" style="1" customWidth="1"/>
    <col min="34" max="34" width="14.42578125" style="1" customWidth="1"/>
    <col min="35" max="35" width="20" style="1" customWidth="1"/>
    <col min="36" max="36" width="22.5703125" style="1" customWidth="1"/>
    <col min="37" max="37" width="27.7109375" style="1" customWidth="1"/>
    <col min="38" max="38" width="8.7109375" style="1" hidden="1" customWidth="1"/>
    <col min="39" max="39" width="1.28515625" style="1" customWidth="1"/>
    <col min="40" max="40" width="13.85546875" style="1" hidden="1" customWidth="1"/>
    <col min="41" max="41" width="18.7109375" style="1" hidden="1" customWidth="1"/>
    <col min="42" max="42" width="20.85546875" style="1" hidden="1" customWidth="1"/>
    <col min="43" max="43" width="22" style="1" hidden="1" customWidth="1"/>
    <col min="44" max="44" width="12.7109375" style="1" hidden="1" customWidth="1"/>
    <col min="45" max="45" width="11.7109375" style="1" hidden="1" customWidth="1"/>
    <col min="46" max="46" width="19.5703125" style="1" hidden="1" customWidth="1"/>
    <col min="47" max="47" width="12.85546875" style="1" hidden="1" customWidth="1"/>
    <col min="48" max="48" width="14.28515625" style="1" hidden="1" customWidth="1"/>
    <col min="49" max="49" width="7.7109375" style="1" hidden="1" customWidth="1"/>
    <col min="50" max="50" width="8.28515625" style="1" hidden="1" customWidth="1"/>
    <col min="51" max="51" width="6.28515625" style="1" hidden="1" customWidth="1"/>
    <col min="52" max="54" width="4.7109375" style="1" hidden="1" customWidth="1"/>
    <col min="55" max="55" width="6.28515625" style="1" hidden="1" customWidth="1"/>
    <col min="56" max="56" width="8" style="1" hidden="1" customWidth="1"/>
    <col min="57" max="57" width="8.5703125" style="1" hidden="1" customWidth="1"/>
    <col min="58" max="58" width="4.7109375" style="1" hidden="1" customWidth="1"/>
    <col min="59" max="59" width="10.42578125" style="1" hidden="1" customWidth="1"/>
    <col min="60" max="60" width="14.28515625" style="1" hidden="1" customWidth="1"/>
    <col min="61" max="61" width="14.5703125" style="1" hidden="1" customWidth="1"/>
    <col min="62" max="62" width="17.7109375" style="1" customWidth="1"/>
    <col min="63" max="16384" width="4.42578125" style="1"/>
  </cols>
  <sheetData>
    <row r="1" spans="1:62" ht="15" customHeight="1" x14ac:dyDescent="0.25">
      <c r="A1" s="1" t="s">
        <v>0</v>
      </c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</row>
    <row r="2" spans="1:62" ht="24.75" customHeight="1" x14ac:dyDescent="0.25">
      <c r="A2" s="97" t="s">
        <v>79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3"/>
      <c r="AK2" s="3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</row>
    <row r="3" spans="1:62" ht="117.75" customHeight="1" x14ac:dyDescent="0.25">
      <c r="A3" s="93" t="s">
        <v>1</v>
      </c>
      <c r="B3" s="98" t="s">
        <v>2</v>
      </c>
      <c r="C3" s="89" t="s">
        <v>3</v>
      </c>
      <c r="D3" s="89" t="s">
        <v>4</v>
      </c>
      <c r="E3" s="93" t="s">
        <v>5</v>
      </c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89" t="s">
        <v>6</v>
      </c>
      <c r="R3" s="89" t="s">
        <v>7</v>
      </c>
      <c r="S3" s="99" t="s">
        <v>8</v>
      </c>
      <c r="T3" s="93" t="s">
        <v>9</v>
      </c>
      <c r="U3" s="93"/>
      <c r="V3" s="93"/>
      <c r="W3" s="93"/>
      <c r="X3" s="89" t="s">
        <v>10</v>
      </c>
      <c r="Y3" s="93" t="s">
        <v>11</v>
      </c>
      <c r="Z3" s="93"/>
      <c r="AA3" s="94" t="s">
        <v>12</v>
      </c>
      <c r="AB3" s="89" t="s">
        <v>13</v>
      </c>
      <c r="AC3" s="89" t="s">
        <v>14</v>
      </c>
      <c r="AD3" s="89" t="s">
        <v>15</v>
      </c>
      <c r="AE3" s="93" t="s">
        <v>16</v>
      </c>
      <c r="AF3" s="93"/>
      <c r="AG3" s="93"/>
      <c r="AH3" s="89" t="s">
        <v>17</v>
      </c>
      <c r="AI3" s="89" t="s">
        <v>18</v>
      </c>
      <c r="AJ3" s="89" t="s">
        <v>19</v>
      </c>
      <c r="AK3" s="89" t="s">
        <v>20</v>
      </c>
      <c r="AL3" s="5"/>
    </row>
    <row r="4" spans="1:62" ht="69.75" customHeight="1" x14ac:dyDescent="0.25">
      <c r="A4" s="93"/>
      <c r="B4" s="98"/>
      <c r="C4" s="90"/>
      <c r="D4" s="90"/>
      <c r="E4" s="102" t="s">
        <v>21</v>
      </c>
      <c r="F4" s="102" t="s">
        <v>22</v>
      </c>
      <c r="G4" s="88" t="s">
        <v>23</v>
      </c>
      <c r="H4" s="88"/>
      <c r="I4" s="88" t="s">
        <v>24</v>
      </c>
      <c r="J4" s="88"/>
      <c r="K4" s="88" t="s">
        <v>25</v>
      </c>
      <c r="L4" s="88"/>
      <c r="M4" s="86" t="s">
        <v>26</v>
      </c>
      <c r="N4" s="87"/>
      <c r="O4" s="88" t="s">
        <v>27</v>
      </c>
      <c r="P4" s="88"/>
      <c r="Q4" s="90"/>
      <c r="R4" s="90"/>
      <c r="S4" s="100"/>
      <c r="T4" s="82" t="s">
        <v>28</v>
      </c>
      <c r="U4" s="82" t="s">
        <v>29</v>
      </c>
      <c r="V4" s="82" t="s">
        <v>30</v>
      </c>
      <c r="W4" s="82" t="s">
        <v>31</v>
      </c>
      <c r="X4" s="90"/>
      <c r="Y4" s="92" t="s">
        <v>32</v>
      </c>
      <c r="Z4" s="92" t="s">
        <v>33</v>
      </c>
      <c r="AA4" s="95"/>
      <c r="AB4" s="90"/>
      <c r="AC4" s="90"/>
      <c r="AD4" s="90"/>
      <c r="AE4" s="92" t="s">
        <v>34</v>
      </c>
      <c r="AF4" s="92" t="s">
        <v>35</v>
      </c>
      <c r="AG4" s="92" t="s">
        <v>36</v>
      </c>
      <c r="AH4" s="90"/>
      <c r="AI4" s="90"/>
      <c r="AJ4" s="90"/>
      <c r="AK4" s="90"/>
      <c r="AL4" s="6"/>
    </row>
    <row r="5" spans="1:62" s="8" customFormat="1" ht="96.75" customHeight="1" x14ac:dyDescent="0.25">
      <c r="A5" s="93"/>
      <c r="B5" s="98"/>
      <c r="C5" s="91"/>
      <c r="D5" s="91"/>
      <c r="E5" s="88"/>
      <c r="F5" s="88"/>
      <c r="G5" s="7" t="s">
        <v>37</v>
      </c>
      <c r="H5" s="7" t="s">
        <v>38</v>
      </c>
      <c r="I5" s="7" t="s">
        <v>37</v>
      </c>
      <c r="J5" s="7" t="s">
        <v>38</v>
      </c>
      <c r="K5" s="7" t="s">
        <v>37</v>
      </c>
      <c r="L5" s="7" t="s">
        <v>38</v>
      </c>
      <c r="M5" s="7" t="s">
        <v>37</v>
      </c>
      <c r="N5" s="7" t="s">
        <v>38</v>
      </c>
      <c r="O5" s="7" t="s">
        <v>39</v>
      </c>
      <c r="P5" s="7" t="s">
        <v>40</v>
      </c>
      <c r="Q5" s="91"/>
      <c r="R5" s="91"/>
      <c r="S5" s="101"/>
      <c r="T5" s="83"/>
      <c r="U5" s="83"/>
      <c r="V5" s="83"/>
      <c r="W5" s="83"/>
      <c r="X5" s="91"/>
      <c r="Y5" s="83"/>
      <c r="Z5" s="83"/>
      <c r="AA5" s="96"/>
      <c r="AB5" s="91"/>
      <c r="AC5" s="91"/>
      <c r="AD5" s="91"/>
      <c r="AE5" s="83"/>
      <c r="AF5" s="83"/>
      <c r="AG5" s="83"/>
      <c r="AH5" s="91"/>
      <c r="AI5" s="91"/>
      <c r="AJ5" s="91"/>
      <c r="AK5" s="91"/>
      <c r="AL5" s="6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1:62" s="68" customFormat="1" ht="30.75" customHeight="1" x14ac:dyDescent="0.25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  <c r="I6" s="65">
        <v>9</v>
      </c>
      <c r="J6" s="65">
        <v>10</v>
      </c>
      <c r="K6" s="65">
        <v>11</v>
      </c>
      <c r="L6" s="65">
        <v>12</v>
      </c>
      <c r="M6" s="65">
        <v>13</v>
      </c>
      <c r="N6" s="65">
        <v>14</v>
      </c>
      <c r="O6" s="65">
        <v>15</v>
      </c>
      <c r="P6" s="65">
        <v>16</v>
      </c>
      <c r="Q6" s="65">
        <v>17</v>
      </c>
      <c r="R6" s="65">
        <v>18</v>
      </c>
      <c r="S6" s="65"/>
      <c r="T6" s="65">
        <v>19</v>
      </c>
      <c r="U6" s="65">
        <v>20</v>
      </c>
      <c r="V6" s="65">
        <v>21</v>
      </c>
      <c r="W6" s="65">
        <v>22</v>
      </c>
      <c r="X6" s="65"/>
      <c r="Y6" s="65">
        <v>23</v>
      </c>
      <c r="Z6" s="65">
        <v>24</v>
      </c>
      <c r="AA6" s="65">
        <v>25</v>
      </c>
      <c r="AB6" s="65"/>
      <c r="AC6" s="65"/>
      <c r="AD6" s="65"/>
      <c r="AE6" s="65">
        <v>26</v>
      </c>
      <c r="AF6" s="65">
        <v>27</v>
      </c>
      <c r="AG6" s="65">
        <v>28</v>
      </c>
      <c r="AH6" s="65">
        <v>29</v>
      </c>
      <c r="AI6" s="65">
        <v>30</v>
      </c>
      <c r="AJ6" s="65">
        <v>31</v>
      </c>
      <c r="AK6" s="65">
        <v>32</v>
      </c>
      <c r="AL6" s="66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</row>
    <row r="7" spans="1:62" s="12" customFormat="1" ht="21" customHeight="1" x14ac:dyDescent="0.25">
      <c r="A7" s="9">
        <v>1</v>
      </c>
      <c r="B7" s="84" t="s">
        <v>41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1"/>
      <c r="AL7" s="6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1:62" s="12" customFormat="1" ht="404.25" customHeight="1" x14ac:dyDescent="0.25">
      <c r="A8" s="77" t="s">
        <v>42</v>
      </c>
      <c r="B8" s="77" t="s">
        <v>43</v>
      </c>
      <c r="C8" s="13" t="s">
        <v>44</v>
      </c>
      <c r="D8" s="13" t="s">
        <v>45</v>
      </c>
      <c r="E8" s="14">
        <v>112334</v>
      </c>
      <c r="F8" s="14">
        <f>F9+F10+F11+F12+F13+F14+F15+F16+F17</f>
        <v>112334</v>
      </c>
      <c r="G8" s="18" t="s">
        <v>46</v>
      </c>
      <c r="H8" s="18" t="s">
        <v>46</v>
      </c>
      <c r="I8" s="18" t="s">
        <v>46</v>
      </c>
      <c r="J8" s="18" t="s">
        <v>46</v>
      </c>
      <c r="K8" s="18" t="s">
        <v>46</v>
      </c>
      <c r="L8" s="18" t="s">
        <v>46</v>
      </c>
      <c r="M8" s="18" t="s">
        <v>46</v>
      </c>
      <c r="N8" s="18" t="s">
        <v>46</v>
      </c>
      <c r="O8" s="14">
        <v>16850</v>
      </c>
      <c r="P8" s="64">
        <v>95484</v>
      </c>
      <c r="Q8" s="14">
        <f>Q10+Q11+Q12+Q13+Q14+Q15+Q16</f>
        <v>29205.98</v>
      </c>
      <c r="R8" s="63">
        <v>9886.64</v>
      </c>
      <c r="S8" s="17" t="s">
        <v>47</v>
      </c>
      <c r="T8" s="14">
        <v>5574</v>
      </c>
      <c r="U8" s="14">
        <v>2176</v>
      </c>
      <c r="V8" s="14">
        <v>3083</v>
      </c>
      <c r="W8" s="14">
        <v>315</v>
      </c>
      <c r="X8" s="13" t="s">
        <v>48</v>
      </c>
      <c r="Y8" s="13" t="s">
        <v>49</v>
      </c>
      <c r="Z8" s="13">
        <v>942</v>
      </c>
      <c r="AA8" s="18">
        <f>AA9+AA10+AA11+AA12+AA13+AA14+AA15+AA16</f>
        <v>477</v>
      </c>
      <c r="AB8" s="18" t="s">
        <v>50</v>
      </c>
      <c r="AC8" s="18" t="s">
        <v>51</v>
      </c>
      <c r="AD8" s="18">
        <v>9</v>
      </c>
      <c r="AE8" s="13" t="s">
        <v>52</v>
      </c>
      <c r="AF8" s="13" t="s">
        <v>52</v>
      </c>
      <c r="AG8" s="77" t="s">
        <v>73</v>
      </c>
      <c r="AH8" s="80" t="s">
        <v>53</v>
      </c>
      <c r="AI8" s="80" t="s">
        <v>53</v>
      </c>
      <c r="AJ8" s="75" t="s">
        <v>76</v>
      </c>
      <c r="AK8" s="75" t="s">
        <v>54</v>
      </c>
      <c r="AL8" s="6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1:62" s="12" customFormat="1" ht="34.5" customHeight="1" x14ac:dyDescent="0.25">
      <c r="A9" s="78"/>
      <c r="B9" s="78"/>
      <c r="C9" s="19" t="s">
        <v>55</v>
      </c>
      <c r="D9" s="13"/>
      <c r="E9" s="13"/>
      <c r="F9" s="14">
        <v>808</v>
      </c>
      <c r="G9" s="13"/>
      <c r="H9" s="13"/>
      <c r="I9" s="13"/>
      <c r="J9" s="13"/>
      <c r="K9" s="13"/>
      <c r="L9" s="13"/>
      <c r="M9" s="13"/>
      <c r="N9" s="13"/>
      <c r="O9" s="20"/>
      <c r="P9" s="21"/>
      <c r="Q9" s="15" t="s">
        <v>56</v>
      </c>
      <c r="R9" s="17"/>
      <c r="S9" s="17"/>
      <c r="T9" s="16"/>
      <c r="U9" s="13"/>
      <c r="V9" s="13"/>
      <c r="W9" s="13"/>
      <c r="X9" s="13"/>
      <c r="Y9" s="13"/>
      <c r="Z9" s="13"/>
      <c r="AA9" s="13">
        <v>17</v>
      </c>
      <c r="AB9" s="13"/>
      <c r="AC9" s="13"/>
      <c r="AD9" s="13"/>
      <c r="AE9" s="13"/>
      <c r="AF9" s="13"/>
      <c r="AG9" s="78"/>
      <c r="AH9" s="81"/>
      <c r="AI9" s="81"/>
      <c r="AJ9" s="76"/>
      <c r="AK9" s="76"/>
      <c r="AL9" s="6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1:62" s="12" customFormat="1" ht="23.25" customHeight="1" x14ac:dyDescent="0.25">
      <c r="A10" s="78"/>
      <c r="B10" s="78"/>
      <c r="C10" s="18">
        <v>2016</v>
      </c>
      <c r="D10" s="13"/>
      <c r="E10" s="13"/>
      <c r="F10" s="14">
        <v>181</v>
      </c>
      <c r="G10" s="13"/>
      <c r="H10" s="13"/>
      <c r="I10" s="13"/>
      <c r="J10" s="13"/>
      <c r="K10" s="13"/>
      <c r="L10" s="13"/>
      <c r="M10" s="13"/>
      <c r="N10" s="13"/>
      <c r="O10" s="22"/>
      <c r="P10" s="14"/>
      <c r="Q10" s="14">
        <v>137</v>
      </c>
      <c r="R10" s="17"/>
      <c r="S10" s="17"/>
      <c r="T10" s="16"/>
      <c r="U10" s="13"/>
      <c r="V10" s="13"/>
      <c r="W10" s="13"/>
      <c r="X10" s="13"/>
      <c r="Y10" s="13"/>
      <c r="Z10" s="23"/>
      <c r="AA10" s="13">
        <v>30</v>
      </c>
      <c r="AB10" s="13"/>
      <c r="AC10" s="13"/>
      <c r="AD10" s="13"/>
      <c r="AE10" s="13"/>
      <c r="AF10" s="13"/>
      <c r="AG10" s="78"/>
      <c r="AH10" s="81"/>
      <c r="AI10" s="81"/>
      <c r="AJ10" s="76"/>
      <c r="AK10" s="76"/>
      <c r="AL10" s="6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</row>
    <row r="11" spans="1:62" s="12" customFormat="1" ht="21.75" customHeight="1" x14ac:dyDescent="0.25">
      <c r="A11" s="78"/>
      <c r="B11" s="78"/>
      <c r="C11" s="18">
        <v>2017</v>
      </c>
      <c r="D11" s="13"/>
      <c r="E11" s="13"/>
      <c r="F11" s="14">
        <v>2089</v>
      </c>
      <c r="G11" s="13"/>
      <c r="H11" s="13"/>
      <c r="I11" s="13"/>
      <c r="J11" s="13"/>
      <c r="K11" s="13"/>
      <c r="L11" s="13"/>
      <c r="M11" s="13"/>
      <c r="N11" s="13"/>
      <c r="O11" s="22"/>
      <c r="P11" s="13"/>
      <c r="Q11" s="14">
        <v>1102</v>
      </c>
      <c r="R11" s="17"/>
      <c r="S11" s="17"/>
      <c r="T11" s="16"/>
      <c r="U11" s="13"/>
      <c r="V11" s="13"/>
      <c r="W11" s="13"/>
      <c r="X11" s="13"/>
      <c r="Y11" s="13"/>
      <c r="Z11" s="23"/>
      <c r="AA11" s="13">
        <v>78</v>
      </c>
      <c r="AB11" s="13"/>
      <c r="AC11" s="13"/>
      <c r="AD11" s="13"/>
      <c r="AE11" s="13"/>
      <c r="AF11" s="13"/>
      <c r="AG11" s="78"/>
      <c r="AH11" s="81"/>
      <c r="AI11" s="81"/>
      <c r="AJ11" s="76"/>
      <c r="AK11" s="76"/>
      <c r="AL11" s="6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62" s="12" customFormat="1" ht="25.5" customHeight="1" x14ac:dyDescent="0.25">
      <c r="A12" s="78"/>
      <c r="B12" s="78"/>
      <c r="C12" s="18">
        <v>2018</v>
      </c>
      <c r="D12" s="13"/>
      <c r="E12" s="13"/>
      <c r="F12" s="14">
        <v>4000</v>
      </c>
      <c r="G12" s="13"/>
      <c r="H12" s="13"/>
      <c r="I12" s="13"/>
      <c r="J12" s="13"/>
      <c r="K12" s="13"/>
      <c r="L12" s="13"/>
      <c r="M12" s="13"/>
      <c r="N12" s="13"/>
      <c r="O12" s="22"/>
      <c r="P12" s="13"/>
      <c r="Q12" s="14">
        <v>5001.5600000000004</v>
      </c>
      <c r="R12" s="17"/>
      <c r="S12" s="17"/>
      <c r="T12" s="16"/>
      <c r="U12" s="13"/>
      <c r="V12" s="13"/>
      <c r="W12" s="13"/>
      <c r="X12" s="13"/>
      <c r="Y12" s="13"/>
      <c r="Z12" s="23" t="s">
        <v>57</v>
      </c>
      <c r="AA12" s="13">
        <v>30</v>
      </c>
      <c r="AB12" s="13"/>
      <c r="AC12" s="13"/>
      <c r="AD12" s="13"/>
      <c r="AE12" s="13"/>
      <c r="AF12" s="13"/>
      <c r="AG12" s="78"/>
      <c r="AH12" s="81"/>
      <c r="AI12" s="81"/>
      <c r="AJ12" s="76"/>
      <c r="AK12" s="76"/>
      <c r="AL12" s="6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62" s="12" customFormat="1" ht="28.5" customHeight="1" x14ac:dyDescent="0.25">
      <c r="A13" s="78"/>
      <c r="B13" s="78"/>
      <c r="C13" s="18">
        <v>2019</v>
      </c>
      <c r="D13" s="13"/>
      <c r="E13" s="13"/>
      <c r="F13" s="14">
        <v>3236</v>
      </c>
      <c r="G13" s="13"/>
      <c r="H13" s="13"/>
      <c r="I13" s="13"/>
      <c r="J13" s="13"/>
      <c r="K13" s="13"/>
      <c r="L13" s="13"/>
      <c r="M13" s="13"/>
      <c r="N13" s="13"/>
      <c r="O13" s="22"/>
      <c r="P13" s="13"/>
      <c r="Q13" s="14">
        <v>6265.38</v>
      </c>
      <c r="R13" s="17"/>
      <c r="S13" s="17"/>
      <c r="T13" s="16"/>
      <c r="U13" s="13"/>
      <c r="V13" s="13"/>
      <c r="W13" s="13"/>
      <c r="X13" s="13"/>
      <c r="Y13" s="13"/>
      <c r="Z13" s="23">
        <v>402</v>
      </c>
      <c r="AA13" s="13">
        <v>233</v>
      </c>
      <c r="AB13" s="13"/>
      <c r="AC13" s="13"/>
      <c r="AD13" s="13"/>
      <c r="AE13" s="13"/>
      <c r="AF13" s="13"/>
      <c r="AG13" s="78"/>
      <c r="AH13" s="81"/>
      <c r="AI13" s="81"/>
      <c r="AJ13" s="76"/>
      <c r="AK13" s="76"/>
      <c r="AL13" s="6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 s="12" customFormat="1" ht="26.25" customHeight="1" x14ac:dyDescent="0.25">
      <c r="A14" s="78"/>
      <c r="B14" s="78"/>
      <c r="C14" s="18">
        <v>2020</v>
      </c>
      <c r="D14" s="13"/>
      <c r="E14" s="13"/>
      <c r="F14" s="14">
        <v>5160</v>
      </c>
      <c r="G14" s="13"/>
      <c r="H14" s="13"/>
      <c r="I14" s="13"/>
      <c r="J14" s="13"/>
      <c r="K14" s="13"/>
      <c r="L14" s="13"/>
      <c r="M14" s="13"/>
      <c r="N14" s="13"/>
      <c r="O14" s="22"/>
      <c r="P14" s="13"/>
      <c r="Q14" s="14">
        <v>2967.74</v>
      </c>
      <c r="R14" s="17"/>
      <c r="S14" s="17"/>
      <c r="T14" s="16"/>
      <c r="U14" s="13"/>
      <c r="V14" s="13"/>
      <c r="W14" s="13"/>
      <c r="X14" s="13"/>
      <c r="Y14" s="13"/>
      <c r="Z14" s="23">
        <v>30</v>
      </c>
      <c r="AA14" s="13">
        <v>154</v>
      </c>
      <c r="AB14" s="13"/>
      <c r="AC14" s="13"/>
      <c r="AD14" s="13"/>
      <c r="AE14" s="13"/>
      <c r="AF14" s="13"/>
      <c r="AG14" s="78"/>
      <c r="AH14" s="81"/>
      <c r="AI14" s="81"/>
      <c r="AJ14" s="76"/>
      <c r="AK14" s="76"/>
      <c r="AL14" s="6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62" s="12" customFormat="1" ht="30" customHeight="1" x14ac:dyDescent="0.25">
      <c r="A15" s="78"/>
      <c r="B15" s="78"/>
      <c r="C15" s="18">
        <v>2021</v>
      </c>
      <c r="D15" s="13"/>
      <c r="E15" s="13"/>
      <c r="F15" s="14">
        <v>8487</v>
      </c>
      <c r="G15" s="13"/>
      <c r="H15" s="13"/>
      <c r="I15" s="13"/>
      <c r="J15" s="13"/>
      <c r="K15" s="13"/>
      <c r="L15" s="13"/>
      <c r="M15" s="13"/>
      <c r="N15" s="13"/>
      <c r="O15" s="22"/>
      <c r="P15" s="13"/>
      <c r="Q15" s="14">
        <v>7713.3</v>
      </c>
      <c r="R15" s="62"/>
      <c r="S15" s="17"/>
      <c r="T15" s="16"/>
      <c r="U15" s="13"/>
      <c r="V15" s="13"/>
      <c r="W15" s="13"/>
      <c r="X15" s="13"/>
      <c r="Y15" s="13"/>
      <c r="Z15" s="23">
        <v>449</v>
      </c>
      <c r="AA15" s="13">
        <v>-93</v>
      </c>
      <c r="AB15" s="13"/>
      <c r="AC15" s="13"/>
      <c r="AD15" s="13"/>
      <c r="AE15" s="13"/>
      <c r="AF15" s="13"/>
      <c r="AG15" s="78"/>
      <c r="AH15" s="81"/>
      <c r="AI15" s="81"/>
      <c r="AJ15" s="76"/>
      <c r="AK15" s="76"/>
      <c r="AL15" s="6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2" s="12" customFormat="1" ht="27.75" customHeight="1" x14ac:dyDescent="0.25">
      <c r="A16" s="78"/>
      <c r="B16" s="78"/>
      <c r="C16" s="18">
        <v>2022</v>
      </c>
      <c r="D16" s="13"/>
      <c r="E16" s="13"/>
      <c r="F16" s="14">
        <v>14322</v>
      </c>
      <c r="G16" s="13"/>
      <c r="H16" s="13"/>
      <c r="I16" s="13"/>
      <c r="J16" s="13"/>
      <c r="K16" s="13"/>
      <c r="L16" s="13"/>
      <c r="M16" s="13"/>
      <c r="N16" s="13"/>
      <c r="O16" s="22"/>
      <c r="P16" s="13"/>
      <c r="Q16" s="14">
        <v>6019</v>
      </c>
      <c r="R16" s="17"/>
      <c r="S16" s="17"/>
      <c r="T16" s="16"/>
      <c r="U16" s="13"/>
      <c r="V16" s="13"/>
      <c r="W16" s="13"/>
      <c r="X16" s="13"/>
      <c r="Y16" s="13"/>
      <c r="Z16" s="23">
        <v>56</v>
      </c>
      <c r="AA16" s="13">
        <v>28</v>
      </c>
      <c r="AB16" s="13"/>
      <c r="AC16" s="13"/>
      <c r="AD16" s="13"/>
      <c r="AE16" s="13"/>
      <c r="AF16" s="13"/>
      <c r="AG16" s="78"/>
      <c r="AH16" s="81"/>
      <c r="AI16" s="81"/>
      <c r="AJ16" s="76"/>
      <c r="AK16" s="76"/>
      <c r="AL16" s="6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</row>
    <row r="17" spans="1:62" s="12" customFormat="1" ht="27.75" customHeight="1" x14ac:dyDescent="0.25">
      <c r="A17" s="78"/>
      <c r="B17" s="78"/>
      <c r="C17" s="24" t="s">
        <v>75</v>
      </c>
      <c r="D17" s="25"/>
      <c r="E17" s="25"/>
      <c r="F17" s="26">
        <v>74051</v>
      </c>
      <c r="G17" s="25"/>
      <c r="H17" s="25"/>
      <c r="I17" s="25"/>
      <c r="J17" s="25"/>
      <c r="K17" s="25"/>
      <c r="L17" s="25"/>
      <c r="M17" s="25"/>
      <c r="N17" s="25"/>
      <c r="O17" s="27"/>
      <c r="P17" s="25"/>
      <c r="Q17" s="28"/>
      <c r="R17" s="29"/>
      <c r="S17" s="29"/>
      <c r="T17" s="30"/>
      <c r="U17" s="25"/>
      <c r="V17" s="25"/>
      <c r="W17" s="25"/>
      <c r="X17" s="25"/>
      <c r="Y17" s="25"/>
      <c r="Z17" s="60"/>
      <c r="AA17" s="25"/>
      <c r="AB17" s="25"/>
      <c r="AC17" s="25"/>
      <c r="AD17" s="25"/>
      <c r="AE17" s="25"/>
      <c r="AF17" s="25"/>
      <c r="AG17" s="79"/>
      <c r="AH17" s="59"/>
      <c r="AI17" s="59"/>
      <c r="AJ17" s="57"/>
      <c r="AK17" s="58"/>
      <c r="AL17" s="6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</row>
    <row r="18" spans="1:62" s="12" customFormat="1" ht="330.75" customHeight="1" x14ac:dyDescent="0.25">
      <c r="A18" s="77" t="s">
        <v>58</v>
      </c>
      <c r="B18" s="77" t="s">
        <v>74</v>
      </c>
      <c r="C18" s="54" t="s">
        <v>59</v>
      </c>
      <c r="D18" s="31" t="s">
        <v>60</v>
      </c>
      <c r="E18" s="32">
        <f>F18</f>
        <v>80319.539999999979</v>
      </c>
      <c r="F18" s="32">
        <f>F19+F20+F21+F22+F23+F24+F25+F26+F27+F28+F29+F30+F31+F32+F33+F34+F35</f>
        <v>80319.539999999979</v>
      </c>
      <c r="G18" s="25"/>
      <c r="H18" s="25"/>
      <c r="I18" s="25"/>
      <c r="J18" s="25"/>
      <c r="K18" s="25"/>
      <c r="L18" s="25"/>
      <c r="M18" s="25"/>
      <c r="N18" s="25"/>
      <c r="O18" s="32"/>
      <c r="P18" s="32">
        <f>P19+P20+P21+P22+P23+P24+P25+P26+P27+P28+P29+P30+P31+P32+P33+P34+P35</f>
        <v>80319</v>
      </c>
      <c r="Q18" s="103">
        <f>Q19+Q20+Q21+Q22+Q23+Q24+Q25+Q26+Q27+Q28+Q29+Q30+Q31+Q32+Q33+Q34+Q35</f>
        <v>92374.950000000012</v>
      </c>
      <c r="R18" s="29"/>
      <c r="S18" s="33">
        <v>136</v>
      </c>
      <c r="T18" s="34">
        <f>T19+T20+T21+T22+T23+T24+T25+T26+T27+T28+T29+T30+T31+T32+T33+T34+T35</f>
        <v>473.19999999999993</v>
      </c>
      <c r="U18" s="31">
        <v>0</v>
      </c>
      <c r="V18" s="34">
        <f>V20+V21+V22+V23+V24+V25+V26+V27+V28+V29+V30+V31+V32+V33+V34+V35</f>
        <v>293.2</v>
      </c>
      <c r="W18" s="34">
        <f>W20+W21+W22+W23+W24+W25+W26+W27+W28+W29+W30+W31+W32+W33+W34+W35</f>
        <v>180</v>
      </c>
      <c r="X18" s="34">
        <v>51</v>
      </c>
      <c r="Y18" s="34"/>
      <c r="Z18" s="34">
        <f>Z33+Z34+Z35</f>
        <v>1130</v>
      </c>
      <c r="AA18" s="35">
        <f>AA31+AA32+AA33+AA34+AA35</f>
        <v>1044</v>
      </c>
      <c r="AB18" s="34">
        <v>75950</v>
      </c>
      <c r="AC18" s="31">
        <v>29.2</v>
      </c>
      <c r="AD18" s="31"/>
      <c r="AE18" s="31" t="s">
        <v>61</v>
      </c>
      <c r="AF18" s="31" t="s">
        <v>61</v>
      </c>
      <c r="AG18" s="54" t="s">
        <v>62</v>
      </c>
      <c r="AH18" s="24" t="s">
        <v>63</v>
      </c>
      <c r="AI18" s="18"/>
      <c r="AJ18" s="36" t="s">
        <v>72</v>
      </c>
      <c r="AK18" s="37" t="s">
        <v>64</v>
      </c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</row>
    <row r="19" spans="1:62" s="12" customFormat="1" ht="33.75" customHeight="1" x14ac:dyDescent="0.25">
      <c r="A19" s="78"/>
      <c r="B19" s="78"/>
      <c r="C19" s="24">
        <v>2006</v>
      </c>
      <c r="D19" s="21"/>
      <c r="E19" s="38"/>
      <c r="F19" s="38">
        <v>189</v>
      </c>
      <c r="G19" s="13"/>
      <c r="H19" s="13"/>
      <c r="I19" s="13"/>
      <c r="J19" s="13"/>
      <c r="K19" s="13"/>
      <c r="L19" s="13"/>
      <c r="M19" s="13"/>
      <c r="N19" s="13"/>
      <c r="O19" s="38"/>
      <c r="P19" s="38">
        <v>189</v>
      </c>
      <c r="Q19" s="38">
        <v>217</v>
      </c>
      <c r="R19" s="17"/>
      <c r="S19" s="17">
        <v>0</v>
      </c>
      <c r="T19" s="38">
        <v>0</v>
      </c>
      <c r="U19" s="13"/>
      <c r="V19" s="38">
        <v>0</v>
      </c>
      <c r="W19" s="38">
        <v>0</v>
      </c>
      <c r="X19" s="24"/>
      <c r="Y19" s="24"/>
      <c r="Z19" s="21"/>
      <c r="AA19" s="24">
        <v>0</v>
      </c>
      <c r="AB19" s="21">
        <v>0</v>
      </c>
      <c r="AC19" s="21">
        <v>0</v>
      </c>
      <c r="AD19" s="21"/>
      <c r="AE19" s="21" t="s">
        <v>65</v>
      </c>
      <c r="AF19" s="21" t="s">
        <v>65</v>
      </c>
      <c r="AG19" s="21" t="s">
        <v>65</v>
      </c>
      <c r="AH19" s="55"/>
      <c r="AI19" s="55"/>
      <c r="AJ19" s="39"/>
      <c r="AK19" s="37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</row>
    <row r="20" spans="1:62" s="12" customFormat="1" ht="21" customHeight="1" x14ac:dyDescent="0.25">
      <c r="A20" s="78"/>
      <c r="B20" s="78"/>
      <c r="C20" s="24">
        <v>2007</v>
      </c>
      <c r="D20" s="21"/>
      <c r="E20" s="38"/>
      <c r="F20" s="38">
        <v>1427</v>
      </c>
      <c r="G20" s="13"/>
      <c r="H20" s="13"/>
      <c r="I20" s="13"/>
      <c r="J20" s="13"/>
      <c r="K20" s="13"/>
      <c r="L20" s="13"/>
      <c r="M20" s="13"/>
      <c r="N20" s="13"/>
      <c r="O20" s="38"/>
      <c r="P20" s="38">
        <v>1427</v>
      </c>
      <c r="Q20" s="38">
        <v>3630</v>
      </c>
      <c r="R20" s="17"/>
      <c r="S20" s="17">
        <v>12</v>
      </c>
      <c r="T20" s="38">
        <v>1.7</v>
      </c>
      <c r="U20" s="13"/>
      <c r="V20" s="38">
        <v>1.2</v>
      </c>
      <c r="W20" s="38">
        <v>0.5</v>
      </c>
      <c r="X20" s="40"/>
      <c r="Y20" s="24"/>
      <c r="Z20" s="21"/>
      <c r="AA20" s="24">
        <v>5</v>
      </c>
      <c r="AB20" s="41">
        <v>115948.8</v>
      </c>
      <c r="AC20" s="21">
        <v>7</v>
      </c>
      <c r="AD20" s="21"/>
      <c r="AE20" s="21"/>
      <c r="AF20" s="21"/>
      <c r="AG20" s="21"/>
      <c r="AH20" s="55"/>
      <c r="AI20" s="55"/>
      <c r="AJ20" s="39"/>
      <c r="AK20" s="37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</row>
    <row r="21" spans="1:62" s="12" customFormat="1" ht="18.75" customHeight="1" x14ac:dyDescent="0.25">
      <c r="A21" s="78"/>
      <c r="B21" s="78"/>
      <c r="C21" s="24">
        <v>2008</v>
      </c>
      <c r="D21" s="21"/>
      <c r="E21" s="38"/>
      <c r="F21" s="38">
        <v>6349</v>
      </c>
      <c r="G21" s="13"/>
      <c r="H21" s="13"/>
      <c r="I21" s="13"/>
      <c r="J21" s="13"/>
      <c r="K21" s="13"/>
      <c r="L21" s="13"/>
      <c r="M21" s="13"/>
      <c r="N21" s="13"/>
      <c r="O21" s="38"/>
      <c r="P21" s="38">
        <v>6349</v>
      </c>
      <c r="Q21" s="38">
        <v>9705</v>
      </c>
      <c r="R21" s="17"/>
      <c r="S21" s="17">
        <v>48</v>
      </c>
      <c r="T21" s="38">
        <v>4.9000000000000004</v>
      </c>
      <c r="U21" s="13"/>
      <c r="V21" s="38">
        <v>4.2</v>
      </c>
      <c r="W21" s="38">
        <v>0.7</v>
      </c>
      <c r="X21" s="40"/>
      <c r="Y21" s="24"/>
      <c r="Z21" s="21"/>
      <c r="AA21" s="24">
        <v>9</v>
      </c>
      <c r="AB21" s="41">
        <v>76367.399999999994</v>
      </c>
      <c r="AC21" s="21">
        <v>8.1999999999999993</v>
      </c>
      <c r="AD21" s="21"/>
      <c r="AE21" s="21"/>
      <c r="AF21" s="21"/>
      <c r="AG21" s="24"/>
      <c r="AH21" s="55"/>
      <c r="AI21" s="55"/>
      <c r="AJ21" s="39"/>
      <c r="AK21" s="37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</row>
    <row r="22" spans="1:62" s="12" customFormat="1" ht="20.25" customHeight="1" x14ac:dyDescent="0.25">
      <c r="A22" s="78"/>
      <c r="B22" s="78"/>
      <c r="C22" s="24">
        <v>2009</v>
      </c>
      <c r="D22" s="21"/>
      <c r="E22" s="38"/>
      <c r="F22" s="38">
        <v>1774</v>
      </c>
      <c r="G22" s="13"/>
      <c r="H22" s="13"/>
      <c r="I22" s="13"/>
      <c r="J22" s="13"/>
      <c r="K22" s="13"/>
      <c r="L22" s="13"/>
      <c r="M22" s="13"/>
      <c r="N22" s="13"/>
      <c r="O22" s="38"/>
      <c r="P22" s="38">
        <v>1774</v>
      </c>
      <c r="Q22" s="38">
        <v>1372</v>
      </c>
      <c r="R22" s="17"/>
      <c r="S22" s="17">
        <v>9</v>
      </c>
      <c r="T22" s="38">
        <v>18.100000000000001</v>
      </c>
      <c r="U22" s="13"/>
      <c r="V22" s="38">
        <v>14.6</v>
      </c>
      <c r="W22" s="38">
        <v>3.5</v>
      </c>
      <c r="X22" s="40"/>
      <c r="Y22" s="24"/>
      <c r="Z22" s="21"/>
      <c r="AA22" s="18">
        <v>3</v>
      </c>
      <c r="AB22" s="41">
        <v>164320.5</v>
      </c>
      <c r="AC22" s="21">
        <v>5.9</v>
      </c>
      <c r="AD22" s="21"/>
      <c r="AE22" s="21"/>
      <c r="AF22" s="21"/>
      <c r="AG22" s="24"/>
      <c r="AH22" s="55"/>
      <c r="AI22" s="55"/>
      <c r="AJ22" s="39"/>
      <c r="AK22" s="37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</row>
    <row r="23" spans="1:62" s="12" customFormat="1" ht="20.25" customHeight="1" x14ac:dyDescent="0.25">
      <c r="A23" s="78"/>
      <c r="B23" s="78"/>
      <c r="C23" s="24">
        <v>2010</v>
      </c>
      <c r="D23" s="21"/>
      <c r="E23" s="38"/>
      <c r="F23" s="38">
        <v>1134</v>
      </c>
      <c r="G23" s="13"/>
      <c r="H23" s="13"/>
      <c r="I23" s="13"/>
      <c r="J23" s="13"/>
      <c r="K23" s="13"/>
      <c r="L23" s="13"/>
      <c r="M23" s="13"/>
      <c r="N23" s="13"/>
      <c r="O23" s="38"/>
      <c r="P23" s="38">
        <v>1134</v>
      </c>
      <c r="Q23" s="38">
        <v>754</v>
      </c>
      <c r="R23" s="17"/>
      <c r="S23" s="17">
        <v>7</v>
      </c>
      <c r="T23" s="38">
        <v>22.5</v>
      </c>
      <c r="U23" s="13"/>
      <c r="V23" s="38">
        <v>15.1</v>
      </c>
      <c r="W23" s="38">
        <v>7.4</v>
      </c>
      <c r="X23" s="40"/>
      <c r="Y23" s="24"/>
      <c r="Z23" s="21"/>
      <c r="AA23" s="18"/>
      <c r="AB23" s="41">
        <v>75665.2</v>
      </c>
      <c r="AC23" s="21">
        <v>2.7</v>
      </c>
      <c r="AD23" s="21"/>
      <c r="AE23" s="21"/>
      <c r="AF23" s="21"/>
      <c r="AG23" s="24"/>
      <c r="AH23" s="55"/>
      <c r="AI23" s="55"/>
      <c r="AJ23" s="39"/>
      <c r="AK23" s="37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</row>
    <row r="24" spans="1:62" s="12" customFormat="1" ht="20.25" customHeight="1" x14ac:dyDescent="0.25">
      <c r="A24" s="78"/>
      <c r="B24" s="78"/>
      <c r="C24" s="24">
        <v>2011</v>
      </c>
      <c r="D24" s="21"/>
      <c r="E24" s="38"/>
      <c r="F24" s="38">
        <v>3338</v>
      </c>
      <c r="G24" s="13"/>
      <c r="H24" s="13"/>
      <c r="I24" s="13"/>
      <c r="J24" s="13"/>
      <c r="K24" s="13"/>
      <c r="L24" s="13"/>
      <c r="M24" s="13"/>
      <c r="N24" s="13"/>
      <c r="O24" s="38"/>
      <c r="P24" s="38">
        <v>3338</v>
      </c>
      <c r="Q24" s="38">
        <v>3111</v>
      </c>
      <c r="R24" s="17"/>
      <c r="S24" s="17">
        <v>20</v>
      </c>
      <c r="T24" s="38">
        <v>27.7</v>
      </c>
      <c r="U24" s="13"/>
      <c r="V24" s="38">
        <v>14.8</v>
      </c>
      <c r="W24" s="38">
        <v>12.9</v>
      </c>
      <c r="X24" s="40"/>
      <c r="Y24" s="24"/>
      <c r="Z24" s="21"/>
      <c r="AA24" s="18"/>
      <c r="AB24" s="41">
        <v>36468.300000000003</v>
      </c>
      <c r="AC24" s="21">
        <v>1.3</v>
      </c>
      <c r="AD24" s="21"/>
      <c r="AE24" s="21"/>
      <c r="AF24" s="21"/>
      <c r="AG24" s="24"/>
      <c r="AH24" s="55"/>
      <c r="AI24" s="55"/>
      <c r="AJ24" s="39"/>
      <c r="AK24" s="37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</row>
    <row r="25" spans="1:62" s="12" customFormat="1" ht="23.25" customHeight="1" x14ac:dyDescent="0.25">
      <c r="A25" s="78"/>
      <c r="B25" s="78"/>
      <c r="C25" s="24">
        <v>2012</v>
      </c>
      <c r="D25" s="21"/>
      <c r="E25" s="38"/>
      <c r="F25" s="38">
        <v>4689</v>
      </c>
      <c r="G25" s="13"/>
      <c r="H25" s="13"/>
      <c r="I25" s="13"/>
      <c r="J25" s="13"/>
      <c r="K25" s="13"/>
      <c r="L25" s="13"/>
      <c r="M25" s="13"/>
      <c r="N25" s="13"/>
      <c r="O25" s="38"/>
      <c r="P25" s="38">
        <v>4689</v>
      </c>
      <c r="Q25" s="38">
        <v>2039</v>
      </c>
      <c r="R25" s="17"/>
      <c r="S25" s="17">
        <v>8</v>
      </c>
      <c r="T25" s="38">
        <v>22.9</v>
      </c>
      <c r="U25" s="13"/>
      <c r="V25" s="38">
        <v>14.7</v>
      </c>
      <c r="W25" s="38">
        <v>8.1999999999999993</v>
      </c>
      <c r="X25" s="40"/>
      <c r="Y25" s="24"/>
      <c r="Z25" s="21"/>
      <c r="AA25" s="18"/>
      <c r="AB25" s="41">
        <v>38685.599999999999</v>
      </c>
      <c r="AC25" s="21">
        <v>1.4</v>
      </c>
      <c r="AD25" s="21"/>
      <c r="AE25" s="21"/>
      <c r="AF25" s="21"/>
      <c r="AG25" s="24"/>
      <c r="AH25" s="55"/>
      <c r="AI25" s="55"/>
      <c r="AJ25" s="39"/>
      <c r="AK25" s="37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</row>
    <row r="26" spans="1:62" s="12" customFormat="1" ht="20.25" customHeight="1" x14ac:dyDescent="0.25">
      <c r="A26" s="78"/>
      <c r="B26" s="78"/>
      <c r="C26" s="24">
        <v>2013</v>
      </c>
      <c r="D26" s="21"/>
      <c r="E26" s="38"/>
      <c r="F26" s="38">
        <v>1274</v>
      </c>
      <c r="G26" s="13"/>
      <c r="H26" s="13"/>
      <c r="I26" s="13"/>
      <c r="J26" s="13"/>
      <c r="K26" s="13"/>
      <c r="L26" s="13"/>
      <c r="M26" s="13"/>
      <c r="N26" s="13"/>
      <c r="O26" s="38"/>
      <c r="P26" s="38">
        <v>1274</v>
      </c>
      <c r="Q26" s="38">
        <v>1240</v>
      </c>
      <c r="R26" s="17"/>
      <c r="S26" s="17">
        <v>13</v>
      </c>
      <c r="T26" s="38">
        <v>26.6</v>
      </c>
      <c r="U26" s="13"/>
      <c r="V26" s="38">
        <v>16.399999999999999</v>
      </c>
      <c r="W26" s="38">
        <v>10.199999999999999</v>
      </c>
      <c r="X26" s="40"/>
      <c r="Y26" s="24"/>
      <c r="Z26" s="21"/>
      <c r="AA26" s="18"/>
      <c r="AB26" s="41">
        <v>37747.699999999997</v>
      </c>
      <c r="AC26" s="21">
        <v>1.4</v>
      </c>
      <c r="AD26" s="21"/>
      <c r="AE26" s="21"/>
      <c r="AF26" s="21"/>
      <c r="AG26" s="24"/>
      <c r="AH26" s="55"/>
      <c r="AI26" s="55"/>
      <c r="AJ26" s="39"/>
      <c r="AK26" s="37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</row>
    <row r="27" spans="1:62" s="12" customFormat="1" ht="20.25" customHeight="1" x14ac:dyDescent="0.25">
      <c r="A27" s="78"/>
      <c r="B27" s="78"/>
      <c r="C27" s="24">
        <v>2014</v>
      </c>
      <c r="D27" s="21"/>
      <c r="E27" s="38"/>
      <c r="F27" s="38">
        <v>980</v>
      </c>
      <c r="G27" s="13"/>
      <c r="H27" s="13"/>
      <c r="I27" s="13"/>
      <c r="J27" s="13"/>
      <c r="K27" s="13"/>
      <c r="L27" s="13"/>
      <c r="M27" s="13"/>
      <c r="N27" s="13"/>
      <c r="O27" s="38"/>
      <c r="P27" s="38">
        <v>980</v>
      </c>
      <c r="Q27" s="38">
        <v>597</v>
      </c>
      <c r="R27" s="17"/>
      <c r="S27" s="17">
        <v>19</v>
      </c>
      <c r="T27" s="38">
        <v>23.8</v>
      </c>
      <c r="U27" s="13"/>
      <c r="V27" s="38">
        <v>15.9</v>
      </c>
      <c r="W27" s="38">
        <v>7.9</v>
      </c>
      <c r="X27" s="40"/>
      <c r="Y27" s="24"/>
      <c r="Z27" s="21"/>
      <c r="AA27" s="18"/>
      <c r="AB27" s="41">
        <v>34784.9</v>
      </c>
      <c r="AC27" s="21">
        <v>1.3</v>
      </c>
      <c r="AD27" s="21"/>
      <c r="AE27" s="21"/>
      <c r="AF27" s="21"/>
      <c r="AG27" s="24"/>
      <c r="AH27" s="55"/>
      <c r="AI27" s="55"/>
      <c r="AJ27" s="39"/>
      <c r="AK27" s="37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</row>
    <row r="28" spans="1:62" s="12" customFormat="1" ht="21.75" customHeight="1" x14ac:dyDescent="0.25">
      <c r="A28" s="78"/>
      <c r="B28" s="78"/>
      <c r="C28" s="24">
        <v>2015</v>
      </c>
      <c r="D28" s="21"/>
      <c r="E28" s="24"/>
      <c r="F28" s="40">
        <v>161.76</v>
      </c>
      <c r="G28" s="13"/>
      <c r="H28" s="13"/>
      <c r="I28" s="13"/>
      <c r="J28" s="13"/>
      <c r="K28" s="13"/>
      <c r="L28" s="13"/>
      <c r="M28" s="13"/>
      <c r="N28" s="13"/>
      <c r="O28" s="38"/>
      <c r="P28" s="38">
        <v>162</v>
      </c>
      <c r="Q28" s="40">
        <v>832.99</v>
      </c>
      <c r="R28" s="17"/>
      <c r="S28" s="17"/>
      <c r="T28" s="38">
        <v>18.399999999999999</v>
      </c>
      <c r="U28" s="13"/>
      <c r="V28" s="38">
        <v>14</v>
      </c>
      <c r="W28" s="38">
        <v>4.4000000000000004</v>
      </c>
      <c r="X28" s="40">
        <v>8</v>
      </c>
      <c r="Y28" s="24"/>
      <c r="Z28" s="21"/>
      <c r="AA28" s="18"/>
      <c r="AB28" s="21"/>
      <c r="AC28" s="21"/>
      <c r="AD28" s="21"/>
      <c r="AE28" s="21"/>
      <c r="AF28" s="21"/>
      <c r="AG28" s="24"/>
      <c r="AH28" s="55"/>
      <c r="AI28" s="55"/>
      <c r="AJ28" s="39"/>
      <c r="AK28" s="37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</row>
    <row r="29" spans="1:62" s="12" customFormat="1" ht="21" customHeight="1" x14ac:dyDescent="0.25">
      <c r="A29" s="78"/>
      <c r="B29" s="78"/>
      <c r="C29" s="24">
        <v>2016</v>
      </c>
      <c r="D29" s="21"/>
      <c r="E29" s="38"/>
      <c r="F29" s="40">
        <v>444.55</v>
      </c>
      <c r="G29" s="13"/>
      <c r="H29" s="13"/>
      <c r="I29" s="13"/>
      <c r="J29" s="13"/>
      <c r="K29" s="13"/>
      <c r="L29" s="13"/>
      <c r="M29" s="13"/>
      <c r="N29" s="13"/>
      <c r="O29" s="38"/>
      <c r="P29" s="42">
        <v>445</v>
      </c>
      <c r="Q29" s="40">
        <v>1116.5899999999999</v>
      </c>
      <c r="R29" s="17"/>
      <c r="S29" s="17"/>
      <c r="T29" s="38">
        <v>16</v>
      </c>
      <c r="U29" s="13"/>
      <c r="V29" s="40">
        <v>11.7</v>
      </c>
      <c r="W29" s="38">
        <v>4.3</v>
      </c>
      <c r="X29" s="40">
        <v>15</v>
      </c>
      <c r="Y29" s="24"/>
      <c r="Z29" s="21"/>
      <c r="AA29" s="18"/>
      <c r="AB29" s="21"/>
      <c r="AC29" s="21"/>
      <c r="AD29" s="21"/>
      <c r="AE29" s="21"/>
      <c r="AF29" s="21"/>
      <c r="AG29" s="24"/>
      <c r="AH29" s="55"/>
      <c r="AI29" s="55"/>
      <c r="AJ29" s="39"/>
      <c r="AK29" s="37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</row>
    <row r="30" spans="1:62" s="12" customFormat="1" ht="20.25" customHeight="1" x14ac:dyDescent="0.25">
      <c r="A30" s="78"/>
      <c r="B30" s="78"/>
      <c r="C30" s="24">
        <v>2017</v>
      </c>
      <c r="D30" s="21"/>
      <c r="E30" s="24"/>
      <c r="F30" s="19">
        <v>1972.18</v>
      </c>
      <c r="G30" s="13"/>
      <c r="H30" s="13"/>
      <c r="I30" s="13"/>
      <c r="J30" s="13"/>
      <c r="K30" s="13"/>
      <c r="L30" s="13"/>
      <c r="M30" s="13"/>
      <c r="N30" s="13"/>
      <c r="O30" s="24"/>
      <c r="P30" s="42">
        <v>1972</v>
      </c>
      <c r="Q30" s="40">
        <v>2731.33</v>
      </c>
      <c r="R30" s="17"/>
      <c r="S30" s="17"/>
      <c r="T30" s="38">
        <v>14.2</v>
      </c>
      <c r="U30" s="13"/>
      <c r="V30" s="40">
        <v>9.9</v>
      </c>
      <c r="W30" s="38">
        <v>4.3</v>
      </c>
      <c r="X30" s="40"/>
      <c r="Y30" s="24"/>
      <c r="Z30" s="21"/>
      <c r="AA30" s="18"/>
      <c r="AB30" s="21"/>
      <c r="AC30" s="21"/>
      <c r="AD30" s="21"/>
      <c r="AE30" s="21"/>
      <c r="AF30" s="21"/>
      <c r="AG30" s="24"/>
      <c r="AH30" s="55"/>
      <c r="AI30" s="55"/>
      <c r="AJ30" s="39"/>
      <c r="AK30" s="37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</row>
    <row r="31" spans="1:62" s="12" customFormat="1" ht="21" customHeight="1" x14ac:dyDescent="0.25">
      <c r="A31" s="79"/>
      <c r="B31" s="79"/>
      <c r="C31" s="24">
        <v>2018</v>
      </c>
      <c r="D31" s="21"/>
      <c r="E31" s="24"/>
      <c r="F31" s="19">
        <v>6949.89</v>
      </c>
      <c r="G31" s="13"/>
      <c r="H31" s="13"/>
      <c r="I31" s="13"/>
      <c r="J31" s="13"/>
      <c r="K31" s="13"/>
      <c r="L31" s="13"/>
      <c r="M31" s="13"/>
      <c r="N31" s="13"/>
      <c r="O31" s="24"/>
      <c r="P31" s="42">
        <v>6950</v>
      </c>
      <c r="Q31" s="40">
        <v>8016.63</v>
      </c>
      <c r="R31" s="17"/>
      <c r="S31" s="17"/>
      <c r="T31" s="38">
        <v>14.2</v>
      </c>
      <c r="U31" s="13"/>
      <c r="V31" s="40">
        <v>10</v>
      </c>
      <c r="W31" s="38">
        <v>4.2</v>
      </c>
      <c r="X31" s="40">
        <v>28</v>
      </c>
      <c r="Y31" s="38"/>
      <c r="Z31" s="41"/>
      <c r="AA31" s="24">
        <v>5</v>
      </c>
      <c r="AB31" s="21"/>
      <c r="AC31" s="21"/>
      <c r="AD31" s="21"/>
      <c r="AE31" s="21"/>
      <c r="AF31" s="21"/>
      <c r="AG31" s="24"/>
      <c r="AH31" s="55"/>
      <c r="AI31" s="55"/>
      <c r="AJ31" s="36"/>
      <c r="AK31" s="37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</row>
    <row r="32" spans="1:62" s="12" customFormat="1" ht="21" customHeight="1" x14ac:dyDescent="0.25">
      <c r="A32" s="24"/>
      <c r="B32" s="24"/>
      <c r="C32" s="24">
        <v>2019</v>
      </c>
      <c r="D32" s="21"/>
      <c r="E32" s="24"/>
      <c r="F32" s="19">
        <v>9853.06</v>
      </c>
      <c r="G32" s="13"/>
      <c r="H32" s="13"/>
      <c r="I32" s="13"/>
      <c r="J32" s="13"/>
      <c r="K32" s="13"/>
      <c r="L32" s="13"/>
      <c r="M32" s="13"/>
      <c r="N32" s="13"/>
      <c r="O32" s="24"/>
      <c r="P32" s="42">
        <v>9853</v>
      </c>
      <c r="Q32" s="40">
        <v>15787.97</v>
      </c>
      <c r="R32" s="17"/>
      <c r="S32" s="43"/>
      <c r="T32" s="40">
        <v>45.5</v>
      </c>
      <c r="U32" s="13"/>
      <c r="V32" s="40">
        <v>34.200000000000003</v>
      </c>
      <c r="W32" s="38">
        <v>11.3</v>
      </c>
      <c r="X32" s="40"/>
      <c r="Y32" s="44"/>
      <c r="Z32" s="41"/>
      <c r="AA32" s="24">
        <v>37</v>
      </c>
      <c r="AB32" s="21"/>
      <c r="AC32" s="21"/>
      <c r="AD32" s="21"/>
      <c r="AE32" s="21"/>
      <c r="AF32" s="21"/>
      <c r="AG32" s="24"/>
      <c r="AH32" s="55"/>
      <c r="AI32" s="55"/>
      <c r="AJ32" s="36"/>
      <c r="AK32" s="37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</row>
    <row r="33" spans="1:62" s="12" customFormat="1" ht="21" customHeight="1" x14ac:dyDescent="0.25">
      <c r="A33" s="24"/>
      <c r="B33" s="24"/>
      <c r="C33" s="24">
        <v>2020</v>
      </c>
      <c r="D33" s="21"/>
      <c r="E33" s="24"/>
      <c r="F33" s="19">
        <v>19145.3</v>
      </c>
      <c r="G33" s="13"/>
      <c r="H33" s="13"/>
      <c r="I33" s="13"/>
      <c r="J33" s="13"/>
      <c r="K33" s="13"/>
      <c r="L33" s="13"/>
      <c r="M33" s="13"/>
      <c r="N33" s="13"/>
      <c r="O33" s="24"/>
      <c r="P33" s="45">
        <v>19145</v>
      </c>
      <c r="Q33" s="40">
        <v>19800.5</v>
      </c>
      <c r="R33" s="17"/>
      <c r="S33" s="43"/>
      <c r="T33" s="40">
        <v>45.7</v>
      </c>
      <c r="U33" s="13"/>
      <c r="V33" s="40">
        <v>21.9</v>
      </c>
      <c r="W33" s="40">
        <v>23.8</v>
      </c>
      <c r="X33" s="40"/>
      <c r="Y33" s="44"/>
      <c r="Z33" s="46">
        <v>213</v>
      </c>
      <c r="AA33" s="24">
        <v>176</v>
      </c>
      <c r="AB33" s="21"/>
      <c r="AC33" s="21"/>
      <c r="AD33" s="21"/>
      <c r="AE33" s="21"/>
      <c r="AF33" s="21"/>
      <c r="AG33" s="24"/>
      <c r="AH33" s="55"/>
      <c r="AI33" s="55"/>
      <c r="AJ33" s="36"/>
      <c r="AK33" s="37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</row>
    <row r="34" spans="1:62" s="12" customFormat="1" ht="21" customHeight="1" x14ac:dyDescent="0.25">
      <c r="A34" s="24"/>
      <c r="B34" s="24"/>
      <c r="C34" s="24">
        <v>2021</v>
      </c>
      <c r="D34" s="21"/>
      <c r="E34" s="24"/>
      <c r="F34" s="19">
        <v>17918.400000000001</v>
      </c>
      <c r="G34" s="13"/>
      <c r="H34" s="13"/>
      <c r="I34" s="13"/>
      <c r="J34" s="13"/>
      <c r="K34" s="13"/>
      <c r="L34" s="13"/>
      <c r="M34" s="13"/>
      <c r="N34" s="13"/>
      <c r="O34" s="24"/>
      <c r="P34" s="42">
        <v>17918</v>
      </c>
      <c r="Q34" s="40">
        <v>17138.54</v>
      </c>
      <c r="R34" s="17"/>
      <c r="S34" s="43"/>
      <c r="T34" s="40">
        <v>89.6</v>
      </c>
      <c r="U34" s="13"/>
      <c r="V34" s="40">
        <v>49.5</v>
      </c>
      <c r="W34" s="40">
        <v>40.1</v>
      </c>
      <c r="X34" s="40"/>
      <c r="Y34" s="44"/>
      <c r="Z34" s="46">
        <v>655</v>
      </c>
      <c r="AA34" s="24">
        <v>593</v>
      </c>
      <c r="AB34" s="21"/>
      <c r="AC34" s="21"/>
      <c r="AD34" s="21"/>
      <c r="AE34" s="21"/>
      <c r="AF34" s="21"/>
      <c r="AG34" s="24"/>
      <c r="AH34" s="55"/>
      <c r="AI34" s="55"/>
      <c r="AJ34" s="36"/>
      <c r="AK34" s="37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</row>
    <row r="35" spans="1:62" s="12" customFormat="1" ht="21" customHeight="1" x14ac:dyDescent="0.25">
      <c r="A35" s="24"/>
      <c r="B35" s="24"/>
      <c r="C35" s="24">
        <v>2022</v>
      </c>
      <c r="D35" s="21"/>
      <c r="E35" s="24"/>
      <c r="F35" s="19">
        <v>2720.4</v>
      </c>
      <c r="G35" s="13"/>
      <c r="H35" s="13"/>
      <c r="I35" s="13"/>
      <c r="J35" s="13"/>
      <c r="K35" s="13"/>
      <c r="L35" s="13"/>
      <c r="M35" s="13"/>
      <c r="N35" s="13"/>
      <c r="O35" s="24"/>
      <c r="P35" s="42">
        <v>2720</v>
      </c>
      <c r="Q35" s="40">
        <v>4285.3999999999996</v>
      </c>
      <c r="R35" s="17"/>
      <c r="S35" s="43"/>
      <c r="T35" s="40">
        <v>81.400000000000006</v>
      </c>
      <c r="U35" s="13"/>
      <c r="V35" s="40">
        <v>45.1</v>
      </c>
      <c r="W35" s="40">
        <v>36.299999999999997</v>
      </c>
      <c r="X35" s="40"/>
      <c r="Y35" s="44"/>
      <c r="Z35" s="46">
        <v>262</v>
      </c>
      <c r="AA35" s="24">
        <v>233</v>
      </c>
      <c r="AB35" s="21"/>
      <c r="AC35" s="21"/>
      <c r="AD35" s="21"/>
      <c r="AE35" s="21"/>
      <c r="AF35" s="21"/>
      <c r="AG35" s="24"/>
      <c r="AH35" s="55"/>
      <c r="AI35" s="55"/>
      <c r="AJ35" s="36"/>
      <c r="AK35" s="37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</row>
    <row r="36" spans="1:62" s="48" customFormat="1" ht="21" customHeight="1" x14ac:dyDescent="0.2">
      <c r="A36" s="18">
        <v>2</v>
      </c>
      <c r="B36" s="85" t="s">
        <v>66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47"/>
      <c r="T36" s="38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</row>
    <row r="37" spans="1:62" s="56" customFormat="1" ht="188.25" customHeight="1" x14ac:dyDescent="0.25">
      <c r="A37" s="49" t="s">
        <v>67</v>
      </c>
      <c r="B37" s="21" t="s">
        <v>78</v>
      </c>
      <c r="C37" s="36" t="s">
        <v>68</v>
      </c>
      <c r="D37" s="36"/>
      <c r="E37" s="40">
        <f>F37</f>
        <v>11216.689</v>
      </c>
      <c r="F37" s="40">
        <f>F38+F39+F40+F41+F42+F43+F44+F45+F46</f>
        <v>11216.689</v>
      </c>
      <c r="G37" s="40">
        <f t="shared" ref="G37:P37" si="0">G38+G39+G40+G41+G42+G43+G44+G45</f>
        <v>1848.4250000000002</v>
      </c>
      <c r="H37" s="40">
        <f t="shared" si="0"/>
        <v>0</v>
      </c>
      <c r="I37" s="40">
        <f t="shared" si="0"/>
        <v>0</v>
      </c>
      <c r="J37" s="40">
        <f t="shared" si="0"/>
        <v>0</v>
      </c>
      <c r="K37" s="40">
        <f>K38+K39+K40+K41+K42+K43+K44+K45</f>
        <v>2384.7740000000003</v>
      </c>
      <c r="L37" s="40">
        <f t="shared" si="0"/>
        <v>0</v>
      </c>
      <c r="M37" s="40">
        <f t="shared" si="0"/>
        <v>0</v>
      </c>
      <c r="N37" s="40">
        <f t="shared" si="0"/>
        <v>0</v>
      </c>
      <c r="O37" s="40">
        <f>O38+O39+O40+O41+O42+O43+O44+O45</f>
        <v>4726.49</v>
      </c>
      <c r="P37" s="24">
        <f t="shared" si="0"/>
        <v>0</v>
      </c>
      <c r="Q37" s="40">
        <f>Q38+Q39+Q40+Q41+Q42+Q43+Q44+Q45+Q46</f>
        <v>7184.0659999999998</v>
      </c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50" t="s">
        <v>69</v>
      </c>
      <c r="AJ37" s="36"/>
      <c r="AK37" s="36" t="s">
        <v>70</v>
      </c>
    </row>
    <row r="38" spans="1:62" s="56" customFormat="1" ht="30.75" customHeight="1" x14ac:dyDescent="0.25">
      <c r="A38" s="49"/>
      <c r="B38" s="21"/>
      <c r="C38" s="24" t="s">
        <v>71</v>
      </c>
      <c r="D38" s="36"/>
      <c r="E38" s="40"/>
      <c r="F38" s="40">
        <v>517.76599999999996</v>
      </c>
      <c r="G38" s="104"/>
      <c r="H38" s="104"/>
      <c r="I38" s="104"/>
      <c r="J38" s="104"/>
      <c r="K38" s="40"/>
      <c r="L38" s="104"/>
      <c r="M38" s="104"/>
      <c r="N38" s="104"/>
      <c r="O38" s="40">
        <v>517.76599999999996</v>
      </c>
      <c r="P38" s="104"/>
      <c r="Q38" s="40">
        <v>517.76599999999996</v>
      </c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50"/>
      <c r="AJ38" s="36"/>
      <c r="AK38" s="36"/>
    </row>
    <row r="39" spans="1:62" s="56" customFormat="1" ht="23.25" customHeight="1" x14ac:dyDescent="0.25">
      <c r="A39" s="49"/>
      <c r="B39" s="51"/>
      <c r="C39" s="24">
        <v>2015</v>
      </c>
      <c r="D39" s="51"/>
      <c r="E39" s="40"/>
      <c r="F39" s="40">
        <v>568.83500000000004</v>
      </c>
      <c r="G39" s="40">
        <v>562.89200000000005</v>
      </c>
      <c r="H39" s="105"/>
      <c r="I39" s="105"/>
      <c r="J39" s="105"/>
      <c r="K39" s="40"/>
      <c r="L39" s="105"/>
      <c r="M39" s="105"/>
      <c r="N39" s="105"/>
      <c r="O39" s="40">
        <v>5.9429999999999996</v>
      </c>
      <c r="P39" s="105"/>
      <c r="Q39" s="40">
        <v>568.83500000000004</v>
      </c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</row>
    <row r="40" spans="1:62" s="56" customFormat="1" ht="23.25" customHeight="1" x14ac:dyDescent="0.25">
      <c r="A40" s="49"/>
      <c r="B40" s="51"/>
      <c r="C40" s="24">
        <v>2016</v>
      </c>
      <c r="D40" s="51"/>
      <c r="E40" s="40"/>
      <c r="F40" s="40">
        <v>1006.473</v>
      </c>
      <c r="G40" s="40">
        <v>954.54399999999998</v>
      </c>
      <c r="H40" s="105"/>
      <c r="I40" s="105"/>
      <c r="J40" s="105"/>
      <c r="K40" s="40">
        <v>31.335999999999999</v>
      </c>
      <c r="L40" s="105"/>
      <c r="M40" s="105"/>
      <c r="N40" s="105"/>
      <c r="O40" s="40">
        <v>20.588000000000001</v>
      </c>
      <c r="P40" s="105"/>
      <c r="Q40" s="40">
        <v>1006.468</v>
      </c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</row>
    <row r="41" spans="1:62" s="56" customFormat="1" ht="23.25" customHeight="1" x14ac:dyDescent="0.25">
      <c r="A41" s="49"/>
      <c r="B41" s="51"/>
      <c r="C41" s="24">
        <v>2017</v>
      </c>
      <c r="D41" s="51"/>
      <c r="E41" s="40"/>
      <c r="F41" s="40">
        <v>1017.05</v>
      </c>
      <c r="G41" s="40">
        <v>330.98899999999998</v>
      </c>
      <c r="H41" s="105"/>
      <c r="I41" s="105"/>
      <c r="J41" s="105"/>
      <c r="K41" s="40">
        <v>632.53499999999997</v>
      </c>
      <c r="L41" s="105"/>
      <c r="M41" s="105"/>
      <c r="N41" s="105"/>
      <c r="O41" s="40">
        <v>53.530999999999999</v>
      </c>
      <c r="P41" s="105"/>
      <c r="Q41" s="40">
        <v>998.28700000000003</v>
      </c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</row>
    <row r="42" spans="1:62" s="56" customFormat="1" ht="23.25" customHeight="1" x14ac:dyDescent="0.25">
      <c r="A42" s="49"/>
      <c r="B42" s="51"/>
      <c r="C42" s="24">
        <v>2018</v>
      </c>
      <c r="D42" s="51"/>
      <c r="E42" s="40"/>
      <c r="F42" s="40">
        <v>279.63900000000001</v>
      </c>
      <c r="G42" s="105"/>
      <c r="H42" s="105"/>
      <c r="I42" s="105"/>
      <c r="J42" s="105"/>
      <c r="K42" s="40">
        <v>238.58099999999999</v>
      </c>
      <c r="L42" s="105"/>
      <c r="M42" s="105"/>
      <c r="N42" s="105"/>
      <c r="O42" s="40">
        <v>41.058</v>
      </c>
      <c r="P42" s="105"/>
      <c r="Q42" s="40">
        <v>279.63900000000001</v>
      </c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</row>
    <row r="43" spans="1:62" s="56" customFormat="1" ht="23.25" customHeight="1" x14ac:dyDescent="0.25">
      <c r="A43" s="49"/>
      <c r="B43" s="51"/>
      <c r="C43" s="24">
        <v>2019</v>
      </c>
      <c r="D43" s="51"/>
      <c r="E43" s="40"/>
      <c r="F43" s="40">
        <v>484.20100000000002</v>
      </c>
      <c r="G43" s="105"/>
      <c r="H43" s="105"/>
      <c r="I43" s="105"/>
      <c r="J43" s="105"/>
      <c r="K43" s="40">
        <v>255.98599999999999</v>
      </c>
      <c r="L43" s="105"/>
      <c r="M43" s="105"/>
      <c r="N43" s="105"/>
      <c r="O43" s="40">
        <v>228.215</v>
      </c>
      <c r="P43" s="105"/>
      <c r="Q43" s="40">
        <v>484.20100000000002</v>
      </c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</row>
    <row r="44" spans="1:62" s="56" customFormat="1" ht="23.25" customHeight="1" x14ac:dyDescent="0.25">
      <c r="A44" s="49"/>
      <c r="B44" s="51"/>
      <c r="C44" s="24">
        <v>2020</v>
      </c>
      <c r="D44" s="51"/>
      <c r="E44" s="40"/>
      <c r="F44" s="40">
        <v>1974.845</v>
      </c>
      <c r="G44" s="105"/>
      <c r="H44" s="105"/>
      <c r="I44" s="105"/>
      <c r="J44" s="105"/>
      <c r="K44" s="40">
        <v>1226.336</v>
      </c>
      <c r="L44" s="105"/>
      <c r="M44" s="105"/>
      <c r="N44" s="105"/>
      <c r="O44" s="40">
        <v>748.50900000000001</v>
      </c>
      <c r="P44" s="105"/>
      <c r="Q44" s="40">
        <v>1953.46</v>
      </c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</row>
    <row r="45" spans="1:62" s="56" customFormat="1" ht="23.25" customHeight="1" x14ac:dyDescent="0.25">
      <c r="A45" s="49"/>
      <c r="B45" s="51"/>
      <c r="C45" s="24">
        <v>2021</v>
      </c>
      <c r="D45" s="51"/>
      <c r="E45" s="40"/>
      <c r="F45" s="40">
        <v>3110.88</v>
      </c>
      <c r="G45" s="105"/>
      <c r="H45" s="105"/>
      <c r="I45" s="105"/>
      <c r="J45" s="105"/>
      <c r="K45" s="40"/>
      <c r="L45" s="105"/>
      <c r="M45" s="105"/>
      <c r="N45" s="105"/>
      <c r="O45" s="40">
        <v>3110.88</v>
      </c>
      <c r="P45" s="105"/>
      <c r="Q45" s="40">
        <v>1265.4100000000001</v>
      </c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</row>
    <row r="46" spans="1:62" s="56" customFormat="1" ht="22.5" customHeight="1" x14ac:dyDescent="0.25">
      <c r="A46" s="49"/>
      <c r="B46" s="51"/>
      <c r="C46" s="24">
        <v>2022</v>
      </c>
      <c r="D46" s="51"/>
      <c r="E46" s="40"/>
      <c r="F46" s="40">
        <v>2257</v>
      </c>
      <c r="G46" s="105"/>
      <c r="H46" s="105"/>
      <c r="I46" s="105"/>
      <c r="J46" s="105"/>
      <c r="K46" s="40"/>
      <c r="L46" s="105"/>
      <c r="M46" s="105"/>
      <c r="N46" s="105"/>
      <c r="O46" s="40">
        <v>110</v>
      </c>
      <c r="P46" s="105"/>
      <c r="Q46" s="40">
        <v>110</v>
      </c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</row>
    <row r="47" spans="1:62" s="56" customFormat="1" ht="37.5" customHeight="1" x14ac:dyDescent="0.25">
      <c r="A47" s="69" t="s">
        <v>80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52"/>
      <c r="M47" s="52"/>
      <c r="N47" s="52"/>
      <c r="O47" s="53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</row>
    <row r="48" spans="1:62" s="56" customFormat="1" ht="34.5" customHeight="1" x14ac:dyDescent="0.25">
      <c r="A48" s="71"/>
      <c r="B48" s="71"/>
      <c r="C48" s="71"/>
      <c r="D48" s="71"/>
      <c r="E48" s="71"/>
      <c r="F48" s="71"/>
      <c r="G48" s="71"/>
      <c r="H48" s="71"/>
      <c r="I48" s="72"/>
      <c r="J48" s="72"/>
      <c r="K48" s="7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</row>
    <row r="49" spans="1:37" ht="29.25" customHeight="1" x14ac:dyDescent="0.25"/>
    <row r="50" spans="1:37" ht="23.25" customHeight="1" x14ac:dyDescent="0.25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</row>
    <row r="51" spans="1:37" ht="27" customHeight="1" x14ac:dyDescent="0.25">
      <c r="B51" s="70"/>
      <c r="C51" s="70"/>
    </row>
    <row r="52" spans="1:37" x14ac:dyDescent="0.25">
      <c r="B52" s="70"/>
      <c r="C52" s="70"/>
    </row>
    <row r="53" spans="1:37" ht="46.5" customHeight="1" x14ac:dyDescent="0.25">
      <c r="B53" s="74" t="s">
        <v>77</v>
      </c>
      <c r="C53" s="74"/>
    </row>
    <row r="54" spans="1:37" x14ac:dyDescent="0.25">
      <c r="B54" s="70"/>
      <c r="C54" s="70"/>
    </row>
    <row r="55" spans="1:37" ht="24" customHeight="1" x14ac:dyDescent="0.25">
      <c r="B55" s="70"/>
      <c r="C55" s="70"/>
    </row>
    <row r="69" ht="10.5" customHeight="1" x14ac:dyDescent="0.25"/>
  </sheetData>
  <mergeCells count="57">
    <mergeCell ref="R1:AI1"/>
    <mergeCell ref="A2:AI2"/>
    <mergeCell ref="A3:A5"/>
    <mergeCell ref="B3:B5"/>
    <mergeCell ref="C3:C5"/>
    <mergeCell ref="D3:D5"/>
    <mergeCell ref="E3:P3"/>
    <mergeCell ref="Q3:Q5"/>
    <mergeCell ref="R3:R5"/>
    <mergeCell ref="S3:S5"/>
    <mergeCell ref="Y4:Y5"/>
    <mergeCell ref="E4:E5"/>
    <mergeCell ref="F4:F5"/>
    <mergeCell ref="G4:H4"/>
    <mergeCell ref="I4:J4"/>
    <mergeCell ref="K4:L4"/>
    <mergeCell ref="AK3:AK5"/>
    <mergeCell ref="AE4:AE5"/>
    <mergeCell ref="AF4:AF5"/>
    <mergeCell ref="AG4:AG5"/>
    <mergeCell ref="T3:W3"/>
    <mergeCell ref="X3:X5"/>
    <mergeCell ref="Y3:Z3"/>
    <mergeCell ref="AA3:AA5"/>
    <mergeCell ref="AB3:AB5"/>
    <mergeCell ref="AC3:AC5"/>
    <mergeCell ref="Z4:Z5"/>
    <mergeCell ref="AD3:AD5"/>
    <mergeCell ref="AE3:AG3"/>
    <mergeCell ref="AH3:AH5"/>
    <mergeCell ref="AI3:AI5"/>
    <mergeCell ref="AJ3:AJ5"/>
    <mergeCell ref="W4:W5"/>
    <mergeCell ref="B7:T7"/>
    <mergeCell ref="A8:A17"/>
    <mergeCell ref="B8:B17"/>
    <mergeCell ref="B36:R36"/>
    <mergeCell ref="M4:N4"/>
    <mergeCell ref="O4:P4"/>
    <mergeCell ref="T4:T5"/>
    <mergeCell ref="U4:U5"/>
    <mergeCell ref="V4:V5"/>
    <mergeCell ref="AJ8:AJ16"/>
    <mergeCell ref="AK8:AK16"/>
    <mergeCell ref="A18:A31"/>
    <mergeCell ref="B18:B31"/>
    <mergeCell ref="AH8:AH16"/>
    <mergeCell ref="AI8:AI16"/>
    <mergeCell ref="AG8:AG17"/>
    <mergeCell ref="A47:K47"/>
    <mergeCell ref="B54:C54"/>
    <mergeCell ref="B55:C55"/>
    <mergeCell ref="A48:K48"/>
    <mergeCell ref="A50:AK50"/>
    <mergeCell ref="B51:C51"/>
    <mergeCell ref="B52:C52"/>
    <mergeCell ref="B53:C53"/>
  </mergeCells>
  <pageMargins left="0.11811023622047245" right="0.11811023622047245" top="0.19685039370078741" bottom="0.27559055118110237" header="0.11811023622047245" footer="0.31496062992125984"/>
  <pageSetup paperSize="9" scale="41" fitToHeight="0" orientation="landscape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И.М. Тютрина</dc:creator>
  <cp:lastModifiedBy>Мельник Н.А.</cp:lastModifiedBy>
  <cp:lastPrinted>2022-07-12T00:46:51Z</cp:lastPrinted>
  <dcterms:created xsi:type="dcterms:W3CDTF">2021-10-08T06:37:50Z</dcterms:created>
  <dcterms:modified xsi:type="dcterms:W3CDTF">2022-07-12T00:49:23Z</dcterms:modified>
</cp:coreProperties>
</file>